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67AB9E33-5F81-414D-960A-EDC1587ED5C4}" xr6:coauthVersionLast="36" xr6:coauthVersionMax="36" xr10:uidLastSave="{00000000-0000-0000-0000-000000000000}"/>
  <bookViews>
    <workbookView xWindow="0" yWindow="0" windowWidth="23040" windowHeight="8940" xr2:uid="{7D4EB475-D88B-4BB9-AAA4-9707F1A75D41}"/>
  </bookViews>
  <sheets>
    <sheet name="II. negyedé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0" i="1"/>
  <c r="C10" i="1"/>
  <c r="E10" i="1" s="1"/>
  <c r="D9" i="1"/>
  <c r="C9" i="1"/>
  <c r="E9" i="1" s="1"/>
  <c r="D8" i="1"/>
  <c r="C8" i="1"/>
  <c r="E8" i="1" s="1"/>
  <c r="D7" i="1"/>
  <c r="C7" i="1"/>
  <c r="E7" i="1" s="1"/>
  <c r="D6" i="1"/>
  <c r="C6" i="1"/>
  <c r="E6" i="1" s="1"/>
  <c r="E5" i="1"/>
  <c r="D5" i="1"/>
  <c r="C5" i="1"/>
  <c r="D4" i="1"/>
  <c r="C4" i="1"/>
  <c r="E4" i="1" s="1"/>
  <c r="E13" i="1" s="1"/>
  <c r="D13" i="1" s="1"/>
  <c r="D3" i="1"/>
  <c r="C3" i="1"/>
  <c r="C12" i="1" s="1"/>
  <c r="D2" i="1"/>
  <c r="C2" i="1"/>
  <c r="C11" i="1" s="1"/>
  <c r="E2" i="1" l="1"/>
  <c r="E11" i="1" s="1"/>
  <c r="D11" i="1" s="1"/>
  <c r="E3" i="1"/>
  <c r="E12" i="1" s="1"/>
  <c r="D12" i="1" s="1"/>
</calcChain>
</file>

<file path=xl/sharedStrings.xml><?xml version="1.0" encoding="utf-8"?>
<sst xmlns="http://schemas.openxmlformats.org/spreadsheetml/2006/main" count="21" uniqueCount="12">
  <si>
    <t>2025. év</t>
  </si>
  <si>
    <t>Személyi juttatás:</t>
  </si>
  <si>
    <t>Vezető</t>
  </si>
  <si>
    <t>Munkavállaló</t>
  </si>
  <si>
    <t>Összesen</t>
  </si>
  <si>
    <t>Április</t>
  </si>
  <si>
    <t>bér</t>
  </si>
  <si>
    <t>egyéb juttatás</t>
  </si>
  <si>
    <t>egyéb költségtérítés</t>
  </si>
  <si>
    <t>Május</t>
  </si>
  <si>
    <t>Június</t>
  </si>
  <si>
    <t>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</si>
</sst>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F_t_-;\-* #,##0.00\ _F_t_-;_-* &quot;-&quot;??\ _F_t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Fill="1" applyBorder="1"/>
    <xf numFmtId="0" fontId="0" fillId="0" borderId="3" xfId="0" applyFill="1" applyBorder="1"/>
    <xf numFmtId="3" fontId="0" fillId="0" borderId="3" xfId="0" applyNumberFormat="1" applyFill="1" applyBorder="1"/>
    <xf numFmtId="3" fontId="0" fillId="0" borderId="4" xfId="0" applyNumberFormat="1" applyFill="1" applyBorder="1"/>
    <xf numFmtId="0" fontId="2" fillId="0" borderId="5" xfId="0" applyFont="1" applyFill="1" applyBorder="1"/>
    <xf numFmtId="0" fontId="0" fillId="0" borderId="6" xfId="0" applyFill="1" applyBorder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0" xfId="0" applyNumberFormat="1"/>
    <xf numFmtId="0" fontId="2" fillId="0" borderId="8" xfId="0" applyFont="1" applyFill="1" applyBorder="1"/>
    <xf numFmtId="0" fontId="0" fillId="0" borderId="9" xfId="0" applyFill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43" fontId="0" fillId="0" borderId="0" xfId="1" applyFont="1"/>
    <xf numFmtId="0" fontId="2" fillId="0" borderId="0" xfId="0" applyFont="1"/>
    <xf numFmtId="0" fontId="2" fillId="2" borderId="2" xfId="0" applyFont="1" applyFill="1" applyBorder="1"/>
    <xf numFmtId="0" fontId="0" fillId="2" borderId="3" xfId="0" applyFill="1" applyBorder="1"/>
    <xf numFmtId="3" fontId="0" fillId="2" borderId="3" xfId="0" applyNumberFormat="1" applyFill="1" applyBorder="1"/>
    <xf numFmtId="3" fontId="0" fillId="2" borderId="4" xfId="0" applyNumberFormat="1" applyFill="1" applyBorder="1"/>
    <xf numFmtId="0" fontId="2" fillId="2" borderId="5" xfId="0" applyFont="1" applyFill="1" applyBorder="1"/>
    <xf numFmtId="0" fontId="0" fillId="2" borderId="6" xfId="0" applyFill="1" applyBorder="1"/>
    <xf numFmtId="3" fontId="0" fillId="2" borderId="6" xfId="0" applyNumberFormat="1" applyFill="1" applyBorder="1"/>
    <xf numFmtId="3" fontId="0" fillId="2" borderId="7" xfId="0" applyNumberFormat="1" applyFill="1" applyBorder="1"/>
    <xf numFmtId="0" fontId="2" fillId="2" borderId="8" xfId="0" applyFont="1" applyFill="1" applyBorder="1"/>
    <xf numFmtId="0" fontId="0" fillId="2" borderId="9" xfId="0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0" fontId="2" fillId="3" borderId="2" xfId="0" applyFont="1" applyFill="1" applyBorder="1"/>
    <xf numFmtId="0" fontId="0" fillId="3" borderId="3" xfId="0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0" fontId="2" fillId="3" borderId="5" xfId="0" applyFont="1" applyFill="1" applyBorder="1"/>
    <xf numFmtId="0" fontId="0" fillId="3" borderId="6" xfId="0" applyFill="1" applyBorder="1"/>
    <xf numFmtId="3" fontId="0" fillId="3" borderId="6" xfId="0" applyNumberFormat="1" applyFill="1" applyBorder="1"/>
    <xf numFmtId="3" fontId="0" fillId="3" borderId="7" xfId="0" applyNumberFormat="1" applyFill="1" applyBorder="1"/>
    <xf numFmtId="0" fontId="0" fillId="3" borderId="8" xfId="0" applyFill="1" applyBorder="1"/>
    <xf numFmtId="0" fontId="0" fillId="3" borderId="9" xfId="0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43" fontId="0" fillId="0" borderId="0" xfId="0" applyNumberFormat="1"/>
    <xf numFmtId="0" fontId="2" fillId="4" borderId="2" xfId="0" applyFont="1" applyFill="1" applyBorder="1"/>
    <xf numFmtId="0" fontId="2" fillId="4" borderId="3" xfId="0" applyFont="1" applyFill="1" applyBorder="1"/>
    <xf numFmtId="3" fontId="2" fillId="4" borderId="3" xfId="0" applyNumberFormat="1" applyFont="1" applyFill="1" applyBorder="1"/>
    <xf numFmtId="3" fontId="2" fillId="4" borderId="4" xfId="0" applyNumberFormat="1" applyFont="1" applyFill="1" applyBorder="1"/>
    <xf numFmtId="0" fontId="0" fillId="0" borderId="0" xfId="0" applyFill="1"/>
    <xf numFmtId="0" fontId="2" fillId="4" borderId="5" xfId="0" applyFont="1" applyFill="1" applyBorder="1"/>
    <xf numFmtId="0" fontId="2" fillId="4" borderId="6" xfId="0" applyFont="1" applyFill="1" applyBorder="1"/>
    <xf numFmtId="3" fontId="2" fillId="4" borderId="6" xfId="0" applyNumberFormat="1" applyFont="1" applyFill="1" applyBorder="1"/>
    <xf numFmtId="3" fontId="2" fillId="4" borderId="7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3" fontId="2" fillId="4" borderId="9" xfId="0" applyNumberFormat="1" applyFont="1" applyFill="1" applyBorder="1"/>
    <xf numFmtId="3" fontId="2" fillId="4" borderId="10" xfId="0" applyNumberFormat="1" applyFont="1" applyFill="1" applyBorder="1"/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052B-A777-466B-AE62-9770038D1122}">
  <dimension ref="A1:J13"/>
  <sheetViews>
    <sheetView tabSelected="1" zoomScale="140" zoomScaleNormal="140" workbookViewId="0">
      <selection activeCell="B14" sqref="B14"/>
    </sheetView>
  </sheetViews>
  <sheetFormatPr defaultRowHeight="14.4" x14ac:dyDescent="0.3"/>
  <cols>
    <col min="1" max="1" width="18.77734375" customWidth="1"/>
    <col min="2" max="2" width="20.77734375" customWidth="1"/>
    <col min="3" max="5" width="20.77734375" style="11" customWidth="1"/>
    <col min="6" max="6" width="18.33203125" customWidth="1"/>
  </cols>
  <sheetData>
    <row r="1" spans="1:10" ht="15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10" x14ac:dyDescent="0.3">
      <c r="A2" s="3" t="s">
        <v>5</v>
      </c>
      <c r="B2" s="4" t="s">
        <v>6</v>
      </c>
      <c r="C2" s="5">
        <f>59099392</f>
        <v>59099392</v>
      </c>
      <c r="D2" s="5">
        <f>540969649+9336285+41510652</f>
        <v>591816586</v>
      </c>
      <c r="E2" s="6">
        <f>SUM(C2:D2)</f>
        <v>650915978</v>
      </c>
    </row>
    <row r="3" spans="1:10" x14ac:dyDescent="0.3">
      <c r="A3" s="7"/>
      <c r="B3" s="8" t="s">
        <v>7</v>
      </c>
      <c r="C3" s="9">
        <f>5400000+2191298</f>
        <v>7591298</v>
      </c>
      <c r="D3" s="9">
        <f>703914+854491+4836765+71636000+1525000+9718000+33561063+237999+2073338</f>
        <v>125146570</v>
      </c>
      <c r="E3" s="10">
        <f t="shared" ref="E3:E10" si="0">SUM(C3:D3)</f>
        <v>132737868</v>
      </c>
      <c r="F3" s="11"/>
    </row>
    <row r="4" spans="1:10" ht="15" thickBot="1" x14ac:dyDescent="0.35">
      <c r="A4" s="12"/>
      <c r="B4" s="13" t="s">
        <v>8</v>
      </c>
      <c r="C4" s="14">
        <f>167141</f>
        <v>167141</v>
      </c>
      <c r="D4" s="14">
        <f>3167125+7866+248521</f>
        <v>3423512</v>
      </c>
      <c r="E4" s="15">
        <f t="shared" si="0"/>
        <v>3590653</v>
      </c>
      <c r="F4" s="16"/>
      <c r="J4" s="17"/>
    </row>
    <row r="5" spans="1:10" x14ac:dyDescent="0.3">
      <c r="A5" s="18" t="s">
        <v>9</v>
      </c>
      <c r="B5" s="19" t="s">
        <v>6</v>
      </c>
      <c r="C5" s="20">
        <f>59800935</f>
        <v>59800935</v>
      </c>
      <c r="D5" s="20">
        <f>544589760+9747500+40288602</f>
        <v>594625862</v>
      </c>
      <c r="E5" s="21">
        <f t="shared" si="0"/>
        <v>654426797</v>
      </c>
    </row>
    <row r="6" spans="1:10" x14ac:dyDescent="0.3">
      <c r="A6" s="22"/>
      <c r="B6" s="23" t="s">
        <v>7</v>
      </c>
      <c r="C6" s="24">
        <f>100000+8193700</f>
        <v>8293700</v>
      </c>
      <c r="D6" s="24">
        <f>826277+845274+4098010+73008243+94150+968100</f>
        <v>79840054</v>
      </c>
      <c r="E6" s="25">
        <f t="shared" si="0"/>
        <v>88133754</v>
      </c>
      <c r="F6" s="11"/>
    </row>
    <row r="7" spans="1:10" ht="15" thickBot="1" x14ac:dyDescent="0.35">
      <c r="A7" s="26"/>
      <c r="B7" s="27" t="s">
        <v>8</v>
      </c>
      <c r="C7" s="28">
        <f>114041</f>
        <v>114041</v>
      </c>
      <c r="D7" s="28">
        <f>2105065+23706+180325</f>
        <v>2309096</v>
      </c>
      <c r="E7" s="29">
        <f t="shared" si="0"/>
        <v>2423137</v>
      </c>
      <c r="F7" s="16"/>
    </row>
    <row r="8" spans="1:10" x14ac:dyDescent="0.3">
      <c r="A8" s="30" t="s">
        <v>10</v>
      </c>
      <c r="B8" s="31" t="s">
        <v>6</v>
      </c>
      <c r="C8" s="32">
        <f>60049078</f>
        <v>60049078</v>
      </c>
      <c r="D8" s="32">
        <f>543311792+10502000+42021896</f>
        <v>595835688</v>
      </c>
      <c r="E8" s="33">
        <f t="shared" si="0"/>
        <v>655884766</v>
      </c>
    </row>
    <row r="9" spans="1:10" x14ac:dyDescent="0.3">
      <c r="A9" s="34"/>
      <c r="B9" s="35" t="s">
        <v>7</v>
      </c>
      <c r="C9" s="36">
        <f>3399268</f>
        <v>3399268</v>
      </c>
      <c r="D9" s="36">
        <f>1089879+100000+897875+3000000+200000+100000+26843922+440000+1400408</f>
        <v>34072084</v>
      </c>
      <c r="E9" s="37">
        <f t="shared" si="0"/>
        <v>37471352</v>
      </c>
      <c r="F9" s="11"/>
    </row>
    <row r="10" spans="1:10" ht="15" thickBot="1" x14ac:dyDescent="0.35">
      <c r="A10" s="38"/>
      <c r="B10" s="39" t="s">
        <v>8</v>
      </c>
      <c r="C10" s="40">
        <f>120684</f>
        <v>120684</v>
      </c>
      <c r="D10" s="40">
        <f>2731502+69420+233837</f>
        <v>3034759</v>
      </c>
      <c r="E10" s="41">
        <f t="shared" si="0"/>
        <v>3155443</v>
      </c>
      <c r="F10" s="16"/>
      <c r="G10" s="42"/>
    </row>
    <row r="11" spans="1:10" x14ac:dyDescent="0.3">
      <c r="A11" s="43" t="s">
        <v>11</v>
      </c>
      <c r="B11" s="44" t="s">
        <v>6</v>
      </c>
      <c r="C11" s="45">
        <f>SUM(C2,C5,C8)</f>
        <v>178949405</v>
      </c>
      <c r="D11" s="45">
        <f>SUM(E11,-C11)</f>
        <v>1782278136</v>
      </c>
      <c r="E11" s="46">
        <f>SUM(E2,E5,E8)</f>
        <v>1961227541</v>
      </c>
      <c r="F11" s="47"/>
      <c r="G11" s="47"/>
      <c r="H11" s="47"/>
    </row>
    <row r="12" spans="1:10" x14ac:dyDescent="0.3">
      <c r="A12" s="48"/>
      <c r="B12" s="49" t="s">
        <v>7</v>
      </c>
      <c r="C12" s="50">
        <f>SUM(C3,C9,C6)</f>
        <v>19284266</v>
      </c>
      <c r="D12" s="50">
        <f t="shared" ref="D12" si="1">SUM(E12,-C12)</f>
        <v>239058708</v>
      </c>
      <c r="E12" s="51">
        <f t="shared" ref="E12:E13" si="2">SUM(E3,E6,E9)</f>
        <v>258342974</v>
      </c>
      <c r="F12" s="47"/>
      <c r="G12" s="47"/>
      <c r="H12" s="47"/>
    </row>
    <row r="13" spans="1:10" ht="15" thickBot="1" x14ac:dyDescent="0.35">
      <c r="A13" s="52"/>
      <c r="B13" s="53" t="s">
        <v>8</v>
      </c>
      <c r="C13" s="54">
        <f>SUM(C4,C7,C10)</f>
        <v>401866</v>
      </c>
      <c r="D13" s="54">
        <f>SUM(E13,-C13)</f>
        <v>8767367</v>
      </c>
      <c r="E13" s="55">
        <f t="shared" si="2"/>
        <v>9169233</v>
      </c>
      <c r="F13" s="47"/>
      <c r="G13" s="47"/>
      <c r="H13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II. negyedév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Róbert Harcos</dc:creator>
  <cp:lastModifiedBy>Róbert Harcos</cp:lastModifiedBy>
  <dcterms:created xsi:type="dcterms:W3CDTF">2025-08-12T09:10:22Z</dcterms:created>
  <dcterms:modified xsi:type="dcterms:W3CDTF">2025-08-12T09:11:27Z</dcterms:modified>
</cp:coreProperties>
</file>